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1-10-01" sheetId="2" r:id="rId2"/>
    <sheet name="SO 01-11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<sst xmlns="http://schemas.openxmlformats.org/spreadsheetml/2006/main" count="781" uniqueCount="254">
  <si>
    <t>Aspe</t>
  </si>
  <si>
    <t>Rekapitulace ceny</t>
  </si>
  <si>
    <t>S632100085</t>
  </si>
  <si>
    <t>Rekonstrukce náspu v km 71,250 – 71,280 v úseku Blíževedly – Česká Lípa</t>
  </si>
  <si>
    <t>ZŘ</t>
  </si>
  <si>
    <t>20230417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</si>
  <si>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</si>
  <si>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</si>
  <si>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</si>
  <si>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</si>
  <si>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</si>
  <si>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</si>
  <si>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</si>
  <si>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</si>
  <si>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</si>
  <si>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</si>
  <si>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01-10-01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</si>
  <si>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</si>
  <si>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</si>
  <si>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</si>
  <si>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</si>
  <si>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</si>
  <si>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</si>
  <si>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</si>
  <si>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</si>
  <si>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</si>
  <si>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</si>
  <si>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</si>
  <si>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</si>
  <si>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</si>
  <si>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</si>
  <si>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</si>
  <si>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</si>
  <si>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</si>
  <si>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</si>
  <si>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</si>
  <si>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</si>
  <si>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</si>
  <si>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</si>
  <si>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</si>
  <si>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</si>
  <si>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</si>
  <si>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</si>
  <si>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</si>
  <si>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01-10-01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</si>
  <si>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</si>
  <si>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</si>
  <si>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</si>
  <si>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</si>
  <si>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</si>
  <si>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</si>
  <si>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</si>
  <si>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</si>
  <si>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</si>
  <si>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</si>
  <si>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</si>
  <si>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výpočet kubatury</t>
  </si>
  <si>
    <t>VV</t>
  </si>
  <si>
    <t>odměřeno dle situace - 50%odpad   
(90) * 2.1 t/m3</t>
  </si>
  <si>
    <t>TS</t>
  </si>
  <si>
    <t>Technická specifikace položky odpovídá příslušné cenové soustavě.</t>
  </si>
  <si>
    <t>015260</t>
  </si>
  <si>
    <t>POPLATKY ZA LIKVIDACŮ ODPADŮ NEKONTAMINOVANÝCH - 07 02 99 PRYŽOVÉ PODLOŽKY (ŽEL. SVRŠEK)</t>
  </si>
  <si>
    <t>dle demontáže kolejí   
 0.024 + 0.036t</t>
  </si>
  <si>
    <t>5</t>
  </si>
  <si>
    <t>Komunikace</t>
  </si>
  <si>
    <t>4</t>
  </si>
  <si>
    <t>512550</t>
  </si>
  <si>
    <t>KOLEJOVÉ LOŽE - ZŘÍZENÍ Z KAMENIVA HRUBÉHO DRCENÉHO (ŠTĚRK)</t>
  </si>
  <si>
    <t>M3</t>
  </si>
  <si>
    <t>svršek + lože za výhybku č.1</t>
  </si>
  <si>
    <t>odměřeno ze situace</t>
  </si>
  <si>
    <t>1. Položka obsahuje:     
 – dodávku, dopravu a uložení kameniva předepsané specifikace a frakce v požadované míře zhutnění     
2. Položka neobsahuje:     
 X     
3. Způsob měření:     
Měří se objem kolejového lože v projektovaném profilu.</t>
  </si>
  <si>
    <t>542121</t>
  </si>
  <si>
    <t>SMĚROVÉ A VÝŠKOVÉ VYROVNÁNÍ KOLEJE NA PRAŽCÍCH BETONOVÝCH DO 0,05 M</t>
  </si>
  <si>
    <t>M</t>
  </si>
  <si>
    <t>1. Položka obsahuje:     
 – podbíjení pražců, vyrovnání nivelety stávající koleje nebo výhybkové konstrukce do 50 mm při zapojování na novostavbu (přechodový úsek)     
 – příplatky za ztížené podmínky při práci v koleji, např. překážky po stranách koleje, práci v tunelu apod.     
2. Položka neobsahuje:     
 – případné doplnění štěrkového lože     
3. Způsob měření:     
Měří se délka koleje ve smyslu ČSN 73 6360, tj. v ose koleje.</t>
  </si>
  <si>
    <t>6</t>
  </si>
  <si>
    <t>528231</t>
  </si>
  <si>
    <t>KOLEJ 49 E1, ROZD. "D", BEZSTYKOVÁ, PR. BET. PODKLADNICOVÝ, UP. TUHÉ</t>
  </si>
  <si>
    <t>nová kolej</t>
  </si>
  <si>
    <t>1. Položka obsahuje:     
 – defektoskopické zkoušky kolejnic, jsou-li vyžadovány     
 – dodávku uvedeného typu kolejnic, pražců (popř. mostnic), upevňovadel a drobného kolejiva v uvedeném rozdělení koleje pro normální rozchod kolejí (1435 mm)     
 – montáž kolejových polí ze součástí železničního svršku uvedených typů na montážní základně, popř. přímo na staveništi nebo strojní linkou     
 – dopravu smontovaných kolejových polí nebo součástí z montážní základny na místo určení, pokud si to zvolená technologie pokládky vyžaduje     
 – zřízení koleje pomocí kolejových polí za použití vhodného kladecího prostředku     
 – sespojkování kolejových polí bez jejich svaření     
  – směrovou a výškovou úpravu koleje do předepsané polohy včetně stabilizace kolejového lože     
 – očištění a naolejování spojkových a svěrkových šroubů před zahájením provozu     
 – pomocné a dokončovací práce     
 – případné ztížení práce při překážách na jedné nebo obou stranách, v tunelu i při rekonstrukcích     
2. Položka neobsahuje:     
 – zřízení kolejového lože     
 – svařování kolejnic do bezstykové koleje     
 – broušení koleje     
 – případnou dodávku a montáž pražcových kotev     
 – následnou úpravu směrového a výškového uspořádání koleje     
3. Způsob měření:     
Měří se délka koleje ve smyslu ČSN 73 6360, tj. v ose koleje.</t>
  </si>
  <si>
    <t>7</t>
  </si>
  <si>
    <t>545122</t>
  </si>
  <si>
    <t>SVAR KOLEJNIC (STEJNÉHO TVARU) 49 E1, T SPOJITĚ</t>
  </si>
  <si>
    <t>KUS</t>
  </si>
  <si>
    <t>svár na jeden pás</t>
  </si>
  <si>
    <t>6ks</t>
  </si>
  <si>
    <t>Jednotlivým svarem se rozumí svar, který splňuje některé z následujících kriterií:     
–  počet svarů v jednom objektu je menší než 20 ks     
–  při vevařování lepených izolovaných styků a dilatačních zařízení do kolejí     
–  závěrný svar při zřizování bezstykové koleje ve smyslu předpisu S3/2     
Svar, který nesplňuje ani jedno z výše uvedených kriterií, je svar průběžný     
1. Položka obsahuje: 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 
–  úpravu kolejového lože pro nasazení formy, zpětnou úprava do profilu     
 – svaření kolejnic nebo části výhybek, opracování a obroušení svaru     
 – úprava koleje nebo výhybkové konstrukce do stavu před svařováním     
 – příplatky za ztížené podmínky při práci v koleji, např. překážky po stranách koleje, práci v tunelu ap.     
2. Položka neobsahuje:     
 – případné řezání koleje     
3. Způsob měření:     
Udává se počet kusů kompletní konstrukce nebo práce.</t>
  </si>
  <si>
    <t>9</t>
  </si>
  <si>
    <t>Ostatní konstrukce a práce</t>
  </si>
  <si>
    <t>8</t>
  </si>
  <si>
    <t>965010</t>
  </si>
  <si>
    <t>ODSTRANĚNÍ KOLEJOVÉHO LOŽE A DRÁŽNÍCH STEZEK</t>
  </si>
  <si>
    <t>odměřeno ze situace a řezů</t>
  </si>
  <si>
    <t>demontované koleje (30* 2.0 m2)</t>
  </si>
  <si>
    <t>1. Položka obsahuje:     
 – odstranění kolejového lože ručně nebo mechanizací, a to po nebo bez sejmutí kolejového roštu     
 – příplatky za ztížené podmínky při práci v kolejišti, např. za překážky na straně koleje apod.     
 – naložení vybouraného materiálu na dopravní prostředek     
2. Položka neobsahuje:     
 – odvoz vybouraného materiálu do skladu nebo na likvidaci     
 – poplatky za likvidaci odpadů, nacení se položkami ze ssd 0     
3. Způsob měření:  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</si>
  <si>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</si>
  <si>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</si>
  <si>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</si>
  <si>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90) m3 * 20 km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</si>
  <si>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vytěženého v rostlém (původním) stavu nebo vybouraného materiálu a jednotlivých vzdáleností v kilometrech.</t>
  </si>
  <si>
    <t>10</t>
  </si>
  <si>
    <t>965113</t>
  </si>
  <si>
    <t>DEMONTÁŽ KOLEJE NA BETONOVÝCH PRAŽCÍCH DO KOLEJOVÝCH POLÍ S ODVOZEM NA MONTÁŽNÍ ZÁKLADNU S NÁSLEDNÝM ROZEBRÁNÍM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</si>
  <si>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rozebrání kolejových polí na montážní základně do součástí     
 – příplatky za ztížené podmínky při práci v kolejišti, např. za překážky na straně koleje apod.      
 2. Položka neobsahuje:     
 – odvoz nevyhovujícího materiálu na likvidaci     
 – poplatky za likvidaci odpadů, nacení se položkami ze ssd 0     
3. Způsob měření:     
Měří se délka koleje ve smyslu ČSN 73 6360, tj. v ose koleje.</t>
  </si>
  <si>
    <t>11</t>
  </si>
  <si>
    <t>921940</t>
  </si>
  <si>
    <t>MONTÁŽ PŘEJEZDU NEBO PŘECHODU Z JAKÝCHKOLIV VYZÍSKANÝCH NEBO REGENEROVANÝCH DÍLCŮ</t>
  </si>
  <si>
    <t>M2</t>
  </si>
  <si>
    <t>1. Položka obsahuje:     
 – dodání a pokládka panelů včetně lože     
 – příplatky za ztížené podmínky vyskytující se při zřízení kolejových vah, např. za překážky na straně koleje apod.     
2. Položka neobsahuje:     
 – zřízení, pronájem a odstranění dopravního značení objízdné trasy     
 – úpravy koleje (např. posun pražců, doplnění kolejového lože, směrová a výšková úprava)     
 – silniční panely v přechodu těles a prefabrikované základy pod závěrnými zídkami     
 – prahovou vpusť     
3. Způsob měření:     
Měří se půdorysná plocha (pojízdná nebo pochozí) vlastní přejezdové konstrukce tvořené daným systémem. kolejnice a žlábky se z plochy neodečítají. Do plochy se nezapočítávají ochranné klíny, prahové vpusti apod.</t>
  </si>
  <si>
    <t>12</t>
  </si>
  <si>
    <t>965311</t>
  </si>
  <si>
    <t>ROZEBRÁNÍ PŘEJEZDU, PŘECHODU Z DÍLCŮ</t>
  </si>
  <si>
    <t>1. Položka obsahuje:     
 – rozebrání železničního přejezdu nebo přechodu do součástí včetně hrubého očištění     
 – naložení vybouraného materiálu na dopravní prostředek     
 – příplatky za ztížené podmínky při práci v kolejišti, např. za překážky na straně koleje apod.     
2. Položka neobsahuje:     
 – náklady na zřízení a odstranění dopravního značení objízdné trasy     
 – odvoz vybouraného materiálu do skladu nebo na likvidaci     
 – poplatky za likvidaci odpadů, nacení se položkami ze ssd 0     
3. Způsob měření:     
Měří se půdorysná plocha (pojízdná nebo pochozí) vlastní přejezdové konstrukce tvořené daným systémem. kolejnice a žlábky se z plochy neodečítají. Do plochy se nezapočítávají ochranné klíny, prahové vpusti apod.</t>
  </si>
  <si>
    <t>13</t>
  </si>
  <si>
    <t>R924221</t>
  </si>
  <si>
    <t>Rektifikace nástupiští hrany</t>
  </si>
  <si>
    <t>[bez vazby na CS]</t>
  </si>
  <si>
    <t>Položka obsahuje úpravu nástupištní hrany dle nové polohy koleje, včetně všech potřebných materiálů, prací, mechanizace, dopravy strojů, dopravy materiálů.</t>
  </si>
  <si>
    <t>14</t>
  </si>
  <si>
    <t>965116</t>
  </si>
  <si>
    <t>DEMONTÁŽ KOLEJE NA BETONOVÝCH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</si>
  <si>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</si>
  <si>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</si>
  <si>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(4.449+3.992+39.750+0.024+0.036+0.360t) * 20 km</t>
  </si>
  <si>
    <t>1. Položka obsahuje:     
 – naložení na dopravní prostředek, odvoz a složení     
 – případné překládky na trase     
2. Položka neobsahuje:     
 – poplatky za likvidaci odpadů, nacení se položkami ze ssd 0     
3. Způsob měření:     
Výměra je sumou součinů tun vybouraného materiálu v původním stavu a k nim příslušných jednotlivých odvozových vzdáleností v kilometrech.</t>
  </si>
  <si>
    <t>D.2.1.1.1</t>
  </si>
  <si>
    <t>Železniční spodek</t>
  </si>
  <si>
    <t xml:space="preserve">  SO 01-11-01</t>
  </si>
  <si>
    <t>SO 01-11-01</t>
  </si>
  <si>
    <t>015111</t>
  </si>
  <si>
    <t>POPLATKY ZA LIKVIDACŮ ODPADŮ NEKONTAMINOVANÝCH - 17 05 04 VYTĚŽENÉ ZEMINY A HORNINY - I. TŘÍDA TĚŽITELNOSTI</t>
  </si>
  <si>
    <t>výkop</t>
  </si>
  <si>
    <t>(900)m3*2.05t/m3</t>
  </si>
  <si>
    <t>015140</t>
  </si>
  <si>
    <t>POPLATKY ZA LIKVIDACŮ ODPADŮ NEKONTAMINOVANÝCH - 17 01 01 BETON Z DEMOLIC OBJEKTŮ, ZÁKLADŮ TV</t>
  </si>
  <si>
    <t>námezníky</t>
  </si>
  <si>
    <t>Zemní práce</t>
  </si>
  <si>
    <t>123738</t>
  </si>
  <si>
    <t>ODKOP PRO SPOD STAVBU SILNIC A ŽELEZNIC TŘ. I, ODVOZ DO 20KM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</si>
  <si>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</si>
  <si>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13273</t>
  </si>
  <si>
    <t>HLOUBENÍ RÝH ŠÍŘ DO 2M PAŽ I NEPAŽ TŘ. I</t>
  </si>
  <si>
    <t>Výkop pro svodné potrubí</t>
  </si>
  <si>
    <t>110m*1*1.5=165m3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</si>
  <si>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</si>
  <si>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132738</t>
  </si>
  <si>
    <t>HLOUBENÍ RÝH ŠÍŘ DO 2M PAŽ I NEPAŽ TŘ. I, ODVOZ DO 20KM</t>
  </si>
  <si>
    <t>svodné potrubí</t>
  </si>
  <si>
    <t>17171</t>
  </si>
  <si>
    <t>ULOŽENÍ SYPANINY DO NÁSYPŮ VRSTEVNATÝCH SE ZHUT SE ZLEPŠENÍM ZEMINY</t>
  </si>
  <si>
    <t>řezy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</si>
  <si>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a výplň jam a prohlubní v podloží     
- úprava, očištění, ochrana a zhutnění podloží     
- svahování, hutnění a uzavírání povrchů svahů     
- zřízení lavic na svazích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</si>
  <si>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</si>
  <si>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</si>
  <si>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zahrnuje:     
- kompletní provedení zemní konstrukce (násypového tělesa včetně aktivní zóny) včetně nákupu a dopravy materiálu dle zadávací dokumentace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a výplň jam a prohlubní v podloží     
- úprava, očištění, ochrana a zhutnění podloží     
- svahování, hutnění a uzavírání povrchů svahů     
- zřízení lavic na svazích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</si>
  <si>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</si>
  <si>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</si>
  <si>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položka zahrnuje:     
nutné přemístění ornice z dočasných skládek vzdálených do 50m     
rozprostření ornice v předepsané tloušťce ve svahu přes 1:5</t>
  </si>
  <si>
    <t>121108</t>
  </si>
  <si>
    <t>SEJMUTÍ ORNICE NEBO LESNÍ PŮDY S ODVOZEM DO 20KM</t>
  </si>
  <si>
    <t>položka zahrnuje sejmutí ornice bez ohledu na tloušťku vrstvy a její vodorovnou dopravu     
nezahrnuje uložení na trvalou skládku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</si>
  <si>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</si>
  <si>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</si>
  <si>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</si>
  <si>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18110</t>
  </si>
  <si>
    <t>ÚPRAVA PLÁNĚ SE ZHUTNĚNÍM V HORNINĚ TŘ. I</t>
  </si>
  <si>
    <t>položka zahrnuje úpravu pláně včetně vyrovnání výškových rozdílů. Míru zhutnění určuje projekt.</t>
  </si>
  <si>
    <t>Základy</t>
  </si>
  <si>
    <t>21265</t>
  </si>
  <si>
    <t>TRATIVODY KOMPLET Z TRUB Z PLAST HMOT DN DO 300MM</t>
  </si>
  <si>
    <t>Položka platí pro kompletní konstrukce trativodů a zahrnuje zejména:     
- výkop rýhy předepsaného tvaru v dané třídě těžitelnosti, výplň, zásyp trativodu včetně dopravy, uložení přebytečného materiálu, dodávky předepsaného materiálu pro výplň a zásyp     
- zřízení spojovací vrstvy     
- zřízení podkladu a lože trativodu z předepsaného materiálu     
- dodávka a uložení trativodu předepsaného materiálu a profilu     
- obsyp trativodu předepsaným materiálem     
- ukončení trativodu zaústěním do potrubí nebo vodoteče, případně vybudování ukončujícího objektu (kapličky) dle VL     
- veškerý materiál, výrobky a polotovary, včetně mimostaveništní a vnitrostaveništní dopravy     
- nezahrnuje opláštění z geotextilie, fólie</t>
  </si>
  <si>
    <t>R21265</t>
  </si>
  <si>
    <t>TRATIVODY KOMPLET Z TRUB Z PLAST HMOT DN DO 400MM</t>
  </si>
  <si>
    <t>R22452</t>
  </si>
  <si>
    <t>VÁPENNÉ PILOTY</t>
  </si>
  <si>
    <t>KS</t>
  </si>
  <si>
    <t>Položka zahrnuje veškeré práce, dopravu, náklady na mechanizaci a jejich obsluhu, materiál v požadované kvalitě pro provedení vápenných pilot, dle technologických postupů včetně zkoušek</t>
  </si>
  <si>
    <t>21363</t>
  </si>
  <si>
    <t>DRENÁŽNÍ VRSTVY Z GEOMATRACE</t>
  </si>
  <si>
    <t>Položka zahrnuje:     
- dodávku předepsané geomatrace pro drenážní vrstvu, včetně mimostaveništní a vnitrostaveništní dopravy     
- provedení drenážní vrstvy předepsaných rozměrů a předepsaného tvaru</t>
  </si>
  <si>
    <t>15</t>
  </si>
  <si>
    <t>21461</t>
  </si>
  <si>
    <t>SEPARAČNÍ GEOTEXTILIE</t>
  </si>
  <si>
    <t>Položka zahrnuje:     
- dodávku předepsané geotextilie     
- úpravu, očištění a ochranu podkladu     
- přichycení k podkladu, případně zatížení     
- úpravy spojů a zajištění okrajů     
- úpravy pro odvodnění     
- nutné přesahy     
- mimostaveništní a vnitrostaveništní dopravu</t>
  </si>
  <si>
    <t>16</t>
  </si>
  <si>
    <t>501101</t>
  </si>
  <si>
    <t>ZŘÍZENÍ KONSTRU NÍ VRSTVY TĚLESA ŽELEZNIČNÍHO SPODKU ZE ŠTĚRKODRTI NOVÉ</t>
  </si>
  <si>
    <t>konstrukční a sanační vrstva</t>
  </si>
  <si>
    <t>1. Položka obsahuje:     
 – nákup a dodání štěrkodrtě v požadované kvalitě podle zadávací dokumentace     
 – očištění podkladu, případně zřízení spojovací vrstvy     
 – uložení štěrkodrtě dle předepsaného technologického předpisu     
 – zřízení podkladní nebo konstrukční vrstvy ze štěrkodrtě bez rozlišení šířky, pokládání vrstvy po etapách, případně dílčích vrstvách, včetně pracovních spar a spojů     
 – hutnění na předepsanou míru hutnění     
 – průkazní zkoušky, kontrolní zkoušky a kontrolní měření     
 – úpravu napojení, ukončení a těsnění podél odvodňovacích zařízení, vpustí, šachet apod.     
 – těsnění, tmelení a výplň spar a otvorů     
 – ošetření úložiště po celou dobu práce v něm vč. klimatických opatření     
 – ztížení v okolí inženýrských vedení, konstrukcí a objektů a jejich dočasné zajištění     
 – ztížení provádění včetně hutnění ve ztížených podmínkách a stísněných prostorech     
 – úpravu povrchu vrstvy     
2. Položka neobsahuje:     
 X     
3. Způsob měření:     
Měří se metr krychlový.</t>
  </si>
  <si>
    <t>17</t>
  </si>
  <si>
    <t>502941</t>
  </si>
  <si>
    <t>ZŘÍZENÍ KONSTRU NÍ VRSTVY TĚLESA ŽELEZNIČNÍHO SPODKU Z GEOTEXTILIE</t>
  </si>
  <si>
    <t>1. Položka obsahuje:     
 – nákup a dodání geosyntetika v požadované kvalitě     
 – očištění a urovnání podkladu     
 – uložení geosyntetika dle předepsaného technologického předpisu     
 – zřízení konstrukční vrstvy z geosyntetika bez rozlišení šířky, pokládání vrstvy po etapách, včetně pracovních spar a spojů     
 – průkazní zkoušky, kontrolní zkoušky a kontrolní měření     
 – úpravu napojení, ukončení a těsnění podél trativodů, vpustí, šachet a pod.     
 – úpravu povrchu vrstvy     
2. Položka neobsahuje:     
 X     
3. Způsob měření:     
Měří se metr čtverečný projektované nebo skutečné plochy, přičemž do výměry je již zahrnuto ztratné, přesahy, prořezy.</t>
  </si>
  <si>
    <t>Potrubí</t>
  </si>
  <si>
    <t>18</t>
  </si>
  <si>
    <t>87458</t>
  </si>
  <si>
    <t>POTRUBÍ Z TRUB PLAST ODPAD DN DO 600MM</t>
  </si>
  <si>
    <t>11ks</t>
  </si>
  <si>
    <t>položky pro zhotovení potrubí platí bez ohledu na sklon     
zahrnuje:     
- výrobní dokumentaci (včetně technologického předpisu)     
- dodání veškerého trubního a pomocného materiálu  (trouby,  trubky,  tvarovky,  spojovací a těsnící  materiál a pod.), podpěrných, závěsných a upevňovacích prvků, včetně potřebných úprav     
- úprava a příprava podkladu a podpěr, očištění a ošetření podkladu a podpěr     
- zřízení plně funkčního potrubí, kompletní soustavy, podle příslušného technologického předpisu     
- zřízení potrubí i jednotlivých částí po etapách, včetně pracovních spar a spojů, pracovního zaslepení konců a pod.     
- úprava prostupů, průchodů  šachtami a komorami, okolí podpěr a vyústění, zaústění, napojení, vyvedení a upevnění odpad. výustí     
- ochrana potrubí nátěrem (vč. úpravy povrchu), případně izolací, nejsou-li tyto práce předmětem jiné položky     
- úprava, očištění a ošetření prostoru kolem potrubí     
- položky platí pro práce prováděné v prostoru zapaženém i nezapaženém a i v kolektorech, chráničkách     
- položky zahrnují i práce spojené s nutnými obtoky, převáděním a čerpáním vody     
nezahrnuje zkoušky vodotěsnosti a televizní prohlídku</t>
  </si>
  <si>
    <t>19</t>
  </si>
  <si>
    <t>894846</t>
  </si>
  <si>
    <t>ŠACHTY KANALIZAČNÍ PLASTOVÉ D 400MM</t>
  </si>
  <si>
    <t>položka zahrnuje:     
- poklopy s rámem z předepsaného materiálu a tvaru     
- předepsané plastové skruže, dno a není-li uvedeno jinak i podkladní vrstvu (z kameniva nebo betonu).     
- výplň, těsnění a tmelení spár a spojů,     
- očištění a ošetření úložných ploch,     
- předepsané podkladní konstrukce</t>
  </si>
  <si>
    <t>20</t>
  </si>
  <si>
    <t>935232</t>
  </si>
  <si>
    <t>PŘÍKOPOVÉ ŽLABY Z BETON TVÁRNIC ŠÍŘ DO 1200MM DO BETONU TL 100MM</t>
  </si>
  <si>
    <t>položka zahrnuje:     
- dodávku a uložení příkopových tvárnic předepsaného rozměru a kvality     
- dodání a rozprostření lože z předepsaného materiálu v předepsané kvalitěa v předepsané tloušťce     
- veškerou manipulaci s materiálem, vnitrostaveništní i mimostaveništní dopravu     
- ukončení, patky, spárování     
- měří se v metrech běžných délky osy žlabu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</si>
  <si>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</si>
  <si>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</si>
  <si>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</si>
  <si>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</si>
  <si>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</si>
  <si>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</si>
  <si>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</si>
  <si>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</si>
  <si>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</si>
  <si>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</si>
  <si>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</si>
  <si>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</si>
  <si>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</si>
  <si>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</si>
  <si>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</si>
  <si>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</si>
  <si>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</si>
  <si>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</si>
  <si>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</si>
  <si>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</si>
  <si>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</si>
  <si>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</si>
  <si>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</si>
  <si>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</si>
  <si>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</si>
  <si>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</si>
  <si>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</si>
  <si>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</si>
  <si>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</si>
  <si>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</si>
  <si>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</si>
  <si>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</si>
  <si>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</si>
  <si>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</si>
  <si>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</si>
  <si>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</si>
  <si>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Zajištění veřejných zájmů</t>
  </si>
  <si>
    <t>popis položky</t>
  </si>
  <si>
    <t>Technická specifikace položky</t>
  </si>
  <si>
    <t>VSEOB008</t>
  </si>
  <si>
    <t>Nájmy hrazené zhotovitelem</t>
  </si>
  <si>
    <t>Pronájmy pozemků pro účely stavby v období dle harmonogramu stavby - včetně všech příslušných poplatků vyplývajících z užívání pozemků.</t>
  </si>
  <si>
    <t>VSEOB009</t>
  </si>
  <si>
    <t>Náhrady za omezení hospodaření</t>
  </si>
  <si>
    <t>Náplň položky je uvedena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</si>
</sst>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01-10-01'!K8+'SO 01-10-01'!M8</f>
      </c>
      <c s="14">
        <f>C11*0.21</f>
      </c>
      <c s="14">
        <f>C11+D11</f>
      </c>
      <c s="13">
        <f>'SO 01-10-01'!T7</f>
      </c>
    </row>
    <row r="12" spans="1:6" ht="12.75">
      <c r="A12" s="11" t="s">
        <v>127</v>
      </c>
      <c s="12" t="s">
        <v>128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129</v>
      </c>
      <c s="12" t="s">
        <v>128</v>
      </c>
      <c s="14">
        <f>'SO 01-11-01'!K8+'SO 01-11-01'!M8</f>
      </c>
      <c s="14">
        <f>C13*0.21</f>
      </c>
      <c s="14">
        <f>C13+D13</f>
      </c>
      <c s="13">
        <f>'SO 01-11-01'!T7</f>
      </c>
    </row>
    <row r="14" spans="1:6" ht="12.75">
      <c r="A14" s="11" t="s">
        <v>209</v>
      </c>
      <c s="12" t="s">
        <v>210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211</v>
      </c>
      <c s="12" t="s">
        <v>212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0+J9+J18+J35</f>
      </c>
      <c s="29">
        <f>0+K9+K18+K35</f>
      </c>
      <c s="29">
        <f>0+L9+L18+L35</f>
      </c>
      <c s="29">
        <f>0+M9+M18+M35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25</v>
      </c>
      <c s="34" t="s">
        <v>61</v>
      </c>
      <c s="35" t="s">
        <v>51</v>
      </c>
      <c s="6" t="s">
        <v>62</v>
      </c>
      <c s="36" t="s">
        <v>53</v>
      </c>
      <c s="37">
        <v>0.06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25.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3" ht="12.75">
      <c r="A18" t="s">
        <v>45</v>
      </c>
      <c r="C18" s="31" t="s">
        <v>64</v>
      </c>
      <c r="E18" s="33" t="s">
        <v>65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66</v>
      </c>
      <c s="34" t="s">
        <v>67</v>
      </c>
      <c s="35" t="s">
        <v>51</v>
      </c>
      <c s="6" t="s">
        <v>68</v>
      </c>
      <c s="36" t="s">
        <v>69</v>
      </c>
      <c s="37">
        <v>270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70</v>
      </c>
    </row>
    <row r="21" spans="1:5" ht="12.75">
      <c r="A21" s="35" t="s">
        <v>57</v>
      </c>
      <c r="E21" s="40" t="s">
        <v>71</v>
      </c>
    </row>
    <row r="22" spans="1:5" ht="89.25">
      <c r="A22" t="s">
        <v>59</v>
      </c>
      <c r="E22" s="39" t="s">
        <v>72</v>
      </c>
    </row>
    <row r="23" spans="1:16" ht="25.5">
      <c r="A23" t="s">
        <v>48</v>
      </c>
      <c s="34" t="s">
        <v>64</v>
      </c>
      <c s="34" t="s">
        <v>73</v>
      </c>
      <c s="35" t="s">
        <v>51</v>
      </c>
      <c s="6" t="s">
        <v>74</v>
      </c>
      <c s="36" t="s">
        <v>75</v>
      </c>
      <c s="37">
        <v>1528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71</v>
      </c>
    </row>
    <row r="25" spans="1:5" ht="12.75">
      <c r="A25" s="35" t="s">
        <v>57</v>
      </c>
      <c r="E25" s="40" t="s">
        <v>51</v>
      </c>
    </row>
    <row r="26" spans="1:5" ht="114.75">
      <c r="A26" t="s">
        <v>59</v>
      </c>
      <c r="E26" s="39" t="s">
        <v>76</v>
      </c>
    </row>
    <row r="27" spans="1:16" ht="12.75">
      <c r="A27" t="s">
        <v>48</v>
      </c>
      <c s="34" t="s">
        <v>77</v>
      </c>
      <c s="34" t="s">
        <v>78</v>
      </c>
      <c s="35" t="s">
        <v>51</v>
      </c>
      <c s="6" t="s">
        <v>79</v>
      </c>
      <c s="36" t="s">
        <v>75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80</v>
      </c>
    </row>
    <row r="29" spans="1:5" ht="12.75">
      <c r="A29" s="35" t="s">
        <v>57</v>
      </c>
      <c r="E29" s="40" t="s">
        <v>71</v>
      </c>
    </row>
    <row r="30" spans="1:5" ht="306">
      <c r="A30" t="s">
        <v>59</v>
      </c>
      <c r="E30" s="39" t="s">
        <v>81</v>
      </c>
    </row>
    <row r="31" spans="1:16" ht="12.75">
      <c r="A31" t="s">
        <v>48</v>
      </c>
      <c s="34" t="s">
        <v>82</v>
      </c>
      <c s="34" t="s">
        <v>83</v>
      </c>
      <c s="35" t="s">
        <v>51</v>
      </c>
      <c s="6" t="s">
        <v>84</v>
      </c>
      <c s="36" t="s">
        <v>85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86</v>
      </c>
    </row>
    <row r="33" spans="1:5" ht="12.75">
      <c r="A33" s="35" t="s">
        <v>57</v>
      </c>
      <c r="E33" s="40" t="s">
        <v>87</v>
      </c>
    </row>
    <row r="34" spans="1:5" ht="255">
      <c r="A34" t="s">
        <v>59</v>
      </c>
      <c r="E34" s="39" t="s">
        <v>88</v>
      </c>
    </row>
    <row r="35" spans="1:13" ht="12.75">
      <c r="A35" t="s">
        <v>45</v>
      </c>
      <c r="C35" s="31" t="s">
        <v>89</v>
      </c>
      <c r="E35" s="33" t="s">
        <v>90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48</v>
      </c>
      <c s="34" t="s">
        <v>91</v>
      </c>
      <c s="34" t="s">
        <v>92</v>
      </c>
      <c s="35" t="s">
        <v>51</v>
      </c>
      <c s="6" t="s">
        <v>93</v>
      </c>
      <c s="36" t="s">
        <v>69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94</v>
      </c>
    </row>
    <row r="38" spans="1:5" ht="12.75">
      <c r="A38" s="35" t="s">
        <v>57</v>
      </c>
      <c r="E38" s="40" t="s">
        <v>95</v>
      </c>
    </row>
    <row r="39" spans="1:5" ht="140.25">
      <c r="A39" t="s">
        <v>59</v>
      </c>
      <c r="E39" s="39" t="s">
        <v>96</v>
      </c>
    </row>
    <row r="40" spans="1:16" ht="25.5">
      <c r="A40" t="s">
        <v>48</v>
      </c>
      <c s="34" t="s">
        <v>89</v>
      </c>
      <c s="34" t="s">
        <v>97</v>
      </c>
      <c s="35" t="s">
        <v>51</v>
      </c>
      <c s="6" t="s">
        <v>98</v>
      </c>
      <c s="36" t="s">
        <v>99</v>
      </c>
      <c s="37">
        <v>1800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94</v>
      </c>
    </row>
    <row r="42" spans="1:5" ht="12.75">
      <c r="A42" s="35" t="s">
        <v>57</v>
      </c>
      <c r="E42" s="40" t="s">
        <v>100</v>
      </c>
    </row>
    <row r="43" spans="1:5" ht="127.5">
      <c r="A43" t="s">
        <v>59</v>
      </c>
      <c r="E43" s="39" t="s">
        <v>101</v>
      </c>
    </row>
    <row r="44" spans="1:16" ht="25.5">
      <c r="A44" t="s">
        <v>48</v>
      </c>
      <c s="34" t="s">
        <v>102</v>
      </c>
      <c s="34" t="s">
        <v>103</v>
      </c>
      <c s="35" t="s">
        <v>51</v>
      </c>
      <c s="6" t="s">
        <v>104</v>
      </c>
      <c s="36" t="s">
        <v>75</v>
      </c>
      <c s="37">
        <v>90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94</v>
      </c>
    </row>
    <row r="46" spans="1:5" ht="12.75">
      <c r="A46" s="35" t="s">
        <v>57</v>
      </c>
      <c r="E46" s="40" t="s">
        <v>51</v>
      </c>
    </row>
    <row r="47" spans="1:5" ht="204">
      <c r="A47" t="s">
        <v>59</v>
      </c>
      <c r="E47" s="39" t="s">
        <v>105</v>
      </c>
    </row>
    <row r="48" spans="1:16" ht="25.5">
      <c r="A48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109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71</v>
      </c>
    </row>
    <row r="50" spans="1:5" ht="12.75">
      <c r="A50" s="35" t="s">
        <v>57</v>
      </c>
      <c r="E50" s="40" t="s">
        <v>51</v>
      </c>
    </row>
    <row r="51" spans="1:5" ht="191.25">
      <c r="A51" t="s">
        <v>59</v>
      </c>
      <c r="E51" s="39" t="s">
        <v>110</v>
      </c>
    </row>
    <row r="52" spans="1:16" ht="12.75">
      <c r="A52" t="s">
        <v>48</v>
      </c>
      <c s="34" t="s">
        <v>111</v>
      </c>
      <c s="34" t="s">
        <v>112</v>
      </c>
      <c s="35" t="s">
        <v>51</v>
      </c>
      <c s="6" t="s">
        <v>113</v>
      </c>
      <c s="36" t="s">
        <v>109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71</v>
      </c>
    </row>
    <row r="54" spans="1:5" ht="12.75">
      <c r="A54" s="35" t="s">
        <v>57</v>
      </c>
      <c r="E54" s="40" t="s">
        <v>51</v>
      </c>
    </row>
    <row r="55" spans="1:5" ht="178.5">
      <c r="A55" t="s">
        <v>59</v>
      </c>
      <c r="E55" s="39" t="s">
        <v>114</v>
      </c>
    </row>
    <row r="56" spans="1:16" ht="12.75">
      <c r="A56" t="s">
        <v>48</v>
      </c>
      <c s="34" t="s">
        <v>115</v>
      </c>
      <c s="34" t="s">
        <v>116</v>
      </c>
      <c s="35" t="s">
        <v>51</v>
      </c>
      <c s="6" t="s">
        <v>117</v>
      </c>
      <c s="36" t="s">
        <v>75</v>
      </c>
      <c s="37">
        <v>130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118</v>
      </c>
      <c>
        <f>(M56*21)/100</f>
      </c>
      <c t="s">
        <v>26</v>
      </c>
    </row>
    <row r="57" spans="1:5" ht="12.75">
      <c r="A57" s="35" t="s">
        <v>55</v>
      </c>
      <c r="E57" s="39" t="s">
        <v>71</v>
      </c>
    </row>
    <row r="58" spans="1:5" ht="12.75">
      <c r="A58" s="35" t="s">
        <v>57</v>
      </c>
      <c r="E58" s="40" t="s">
        <v>51</v>
      </c>
    </row>
    <row r="59" spans="1:5" ht="25.5">
      <c r="A59" t="s">
        <v>59</v>
      </c>
      <c r="E59" s="39" t="s">
        <v>119</v>
      </c>
    </row>
    <row r="60" spans="1:16" ht="25.5">
      <c r="A60" t="s">
        <v>48</v>
      </c>
      <c s="34" t="s">
        <v>120</v>
      </c>
      <c s="34" t="s">
        <v>121</v>
      </c>
      <c s="35" t="s">
        <v>51</v>
      </c>
      <c s="6" t="s">
        <v>122</v>
      </c>
      <c s="36" t="s">
        <v>123</v>
      </c>
      <c s="37">
        <v>972.22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124</v>
      </c>
    </row>
    <row r="62" spans="1:5" ht="12.75">
      <c r="A62" s="35" t="s">
        <v>57</v>
      </c>
      <c r="E62" s="40" t="s">
        <v>125</v>
      </c>
    </row>
    <row r="63" spans="1:5" ht="102">
      <c r="A63" t="s">
        <v>59</v>
      </c>
      <c r="E63" s="39" t="s">
        <v>126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127</v>
      </c>
      <c r="E4" s="26" t="s">
        <v>128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130</v>
      </c>
      <c r="E8" s="30" t="s">
        <v>128</v>
      </c>
      <c r="J8" s="29">
        <f>0+J9+J18+J55+J76+J85+J94</f>
      </c>
      <c s="29">
        <f>0+K9+K18+K55+K76+K85+K94</f>
      </c>
      <c s="29">
        <f>0+L9+L18+L55+L76+L85+L94</f>
      </c>
      <c s="29">
        <f>0+M9+M18+M55+M76+M85+M94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131</v>
      </c>
      <c s="35" t="s">
        <v>51</v>
      </c>
      <c s="6" t="s">
        <v>132</v>
      </c>
      <c s="36" t="s">
        <v>53</v>
      </c>
      <c s="37">
        <v>1845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133</v>
      </c>
    </row>
    <row r="12" spans="1:5" ht="12.75">
      <c r="A12" s="35" t="s">
        <v>57</v>
      </c>
      <c r="E12" s="40" t="s">
        <v>134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135</v>
      </c>
      <c s="35" t="s">
        <v>51</v>
      </c>
      <c s="6" t="s">
        <v>136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137</v>
      </c>
    </row>
    <row r="16" spans="1:5" ht="12.75">
      <c r="A16" s="35" t="s">
        <v>57</v>
      </c>
      <c r="E16" s="40" t="s">
        <v>71</v>
      </c>
    </row>
    <row r="17" spans="1:5" ht="12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138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26</v>
      </c>
      <c s="34" t="s">
        <v>139</v>
      </c>
      <c s="35" t="s">
        <v>51</v>
      </c>
      <c s="6" t="s">
        <v>140</v>
      </c>
      <c s="36" t="s">
        <v>69</v>
      </c>
      <c s="37">
        <v>900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71</v>
      </c>
    </row>
    <row r="21" spans="1:5" ht="12.75">
      <c r="A21" s="35" t="s">
        <v>57</v>
      </c>
      <c r="E21" s="40" t="s">
        <v>51</v>
      </c>
    </row>
    <row r="22" spans="1:5" ht="369.75">
      <c r="A22" t="s">
        <v>59</v>
      </c>
      <c r="E22" s="39" t="s">
        <v>141</v>
      </c>
    </row>
    <row r="23" spans="1:16" ht="12.75">
      <c r="A23" t="s">
        <v>48</v>
      </c>
      <c s="34" t="s">
        <v>25</v>
      </c>
      <c s="34" t="s">
        <v>142</v>
      </c>
      <c s="35" t="s">
        <v>51</v>
      </c>
      <c s="6" t="s">
        <v>143</v>
      </c>
      <c s="36" t="s">
        <v>69</v>
      </c>
      <c s="37">
        <v>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144</v>
      </c>
    </row>
    <row r="25" spans="1:5" ht="12.75">
      <c r="A25" s="35" t="s">
        <v>57</v>
      </c>
      <c r="E25" s="40" t="s">
        <v>145</v>
      </c>
    </row>
    <row r="26" spans="1:5" ht="318.75">
      <c r="A26" t="s">
        <v>59</v>
      </c>
      <c r="E26" s="39" t="s">
        <v>146</v>
      </c>
    </row>
    <row r="27" spans="1:16" ht="12.75">
      <c r="A27" t="s">
        <v>48</v>
      </c>
      <c s="34" t="s">
        <v>66</v>
      </c>
      <c s="34" t="s">
        <v>147</v>
      </c>
      <c s="35" t="s">
        <v>51</v>
      </c>
      <c s="6" t="s">
        <v>148</v>
      </c>
      <c s="36" t="s">
        <v>69</v>
      </c>
      <c s="37">
        <v>165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149</v>
      </c>
    </row>
    <row r="29" spans="1:5" ht="12.75">
      <c r="A29" s="35" t="s">
        <v>57</v>
      </c>
      <c r="E29" s="40" t="s">
        <v>71</v>
      </c>
    </row>
    <row r="30" spans="1:5" ht="318.75">
      <c r="A30" t="s">
        <v>59</v>
      </c>
      <c r="E30" s="39" t="s">
        <v>146</v>
      </c>
    </row>
    <row r="31" spans="1:16" ht="25.5">
      <c r="A31" t="s">
        <v>48</v>
      </c>
      <c s="34" t="s">
        <v>64</v>
      </c>
      <c s="34" t="s">
        <v>150</v>
      </c>
      <c s="35" t="s">
        <v>51</v>
      </c>
      <c s="6" t="s">
        <v>151</v>
      </c>
      <c s="36" t="s">
        <v>69</v>
      </c>
      <c s="37">
        <v>420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152</v>
      </c>
    </row>
    <row r="33" spans="1:5" ht="12.75">
      <c r="A33" s="35" t="s">
        <v>57</v>
      </c>
      <c r="E33" s="40" t="s">
        <v>71</v>
      </c>
    </row>
    <row r="34" spans="1:5" ht="267.75">
      <c r="A34" t="s">
        <v>59</v>
      </c>
      <c r="E34" s="39" t="s">
        <v>153</v>
      </c>
    </row>
    <row r="35" spans="1:16" ht="12.75">
      <c r="A35" t="s">
        <v>48</v>
      </c>
      <c s="34" t="s">
        <v>77</v>
      </c>
      <c s="34" t="s">
        <v>154</v>
      </c>
      <c s="35" t="s">
        <v>51</v>
      </c>
      <c s="6" t="s">
        <v>155</v>
      </c>
      <c s="36" t="s">
        <v>69</v>
      </c>
      <c s="37">
        <v>142.5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71</v>
      </c>
    </row>
    <row r="37" spans="1:5" ht="12.75">
      <c r="A37" s="35" t="s">
        <v>57</v>
      </c>
      <c r="E37" s="40" t="s">
        <v>51</v>
      </c>
    </row>
    <row r="38" spans="1:5" ht="280.5">
      <c r="A38" t="s">
        <v>59</v>
      </c>
      <c r="E38" s="39" t="s">
        <v>156</v>
      </c>
    </row>
    <row r="39" spans="1:16" ht="12.75">
      <c r="A39" t="s">
        <v>48</v>
      </c>
      <c s="34" t="s">
        <v>82</v>
      </c>
      <c s="34" t="s">
        <v>157</v>
      </c>
      <c s="35" t="s">
        <v>51</v>
      </c>
      <c s="6" t="s">
        <v>158</v>
      </c>
      <c s="36" t="s">
        <v>109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94</v>
      </c>
    </row>
    <row r="42" spans="1:5" ht="38.25">
      <c r="A42" t="s">
        <v>59</v>
      </c>
      <c r="E42" s="39" t="s">
        <v>159</v>
      </c>
    </row>
    <row r="43" spans="1:16" ht="12.75">
      <c r="A43" t="s">
        <v>48</v>
      </c>
      <c s="34" t="s">
        <v>91</v>
      </c>
      <c s="34" t="s">
        <v>160</v>
      </c>
      <c s="35" t="s">
        <v>51</v>
      </c>
      <c s="6" t="s">
        <v>161</v>
      </c>
      <c s="36" t="s">
        <v>69</v>
      </c>
      <c s="37">
        <v>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94</v>
      </c>
    </row>
    <row r="45" spans="1:5" ht="12.75">
      <c r="A45" s="35" t="s">
        <v>57</v>
      </c>
      <c r="E45" s="40" t="s">
        <v>51</v>
      </c>
    </row>
    <row r="46" spans="1:5" ht="38.25">
      <c r="A46" t="s">
        <v>59</v>
      </c>
      <c r="E46" s="39" t="s">
        <v>162</v>
      </c>
    </row>
    <row r="47" spans="1:16" ht="12.75">
      <c r="A47" t="s">
        <v>48</v>
      </c>
      <c s="34" t="s">
        <v>89</v>
      </c>
      <c s="34" t="s">
        <v>163</v>
      </c>
      <c s="35" t="s">
        <v>51</v>
      </c>
      <c s="6" t="s">
        <v>164</v>
      </c>
      <c s="36" t="s">
        <v>109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94</v>
      </c>
    </row>
    <row r="49" spans="1:5" ht="12.75">
      <c r="A49" s="35" t="s">
        <v>57</v>
      </c>
      <c r="E49" s="40" t="s">
        <v>51</v>
      </c>
    </row>
    <row r="50" spans="1:5" ht="25.5">
      <c r="A50" t="s">
        <v>59</v>
      </c>
      <c r="E50" s="39" t="s">
        <v>165</v>
      </c>
    </row>
    <row r="51" spans="1:16" ht="12.75">
      <c r="A51" t="s">
        <v>48</v>
      </c>
      <c s="34" t="s">
        <v>102</v>
      </c>
      <c s="34" t="s">
        <v>166</v>
      </c>
      <c s="35" t="s">
        <v>51</v>
      </c>
      <c s="6" t="s">
        <v>167</v>
      </c>
      <c s="36" t="s">
        <v>109</v>
      </c>
      <c s="37">
        <v>225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94</v>
      </c>
    </row>
    <row r="53" spans="1:5" ht="12.75">
      <c r="A53" s="35" t="s">
        <v>57</v>
      </c>
      <c r="E53" s="40" t="s">
        <v>51</v>
      </c>
    </row>
    <row r="54" spans="1:5" ht="25.5">
      <c r="A54" t="s">
        <v>59</v>
      </c>
      <c r="E54" s="39" t="s">
        <v>168</v>
      </c>
    </row>
    <row r="55" spans="1:13" ht="12.75">
      <c r="A55" t="s">
        <v>45</v>
      </c>
      <c r="C55" s="31" t="s">
        <v>26</v>
      </c>
      <c r="E55" s="33" t="s">
        <v>169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48</v>
      </c>
      <c s="34" t="s">
        <v>106</v>
      </c>
      <c s="34" t="s">
        <v>170</v>
      </c>
      <c s="35" t="s">
        <v>51</v>
      </c>
      <c s="6" t="s">
        <v>171</v>
      </c>
      <c s="36" t="s">
        <v>75</v>
      </c>
      <c s="37">
        <v>66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94</v>
      </c>
    </row>
    <row r="58" spans="1:5" ht="12.75">
      <c r="A58" s="35" t="s">
        <v>57</v>
      </c>
      <c r="E58" s="40" t="s">
        <v>51</v>
      </c>
    </row>
    <row r="59" spans="1:5" ht="165.75">
      <c r="A59" t="s">
        <v>59</v>
      </c>
      <c r="E59" s="39" t="s">
        <v>172</v>
      </c>
    </row>
    <row r="60" spans="1:16" ht="12.75">
      <c r="A60" t="s">
        <v>48</v>
      </c>
      <c s="34" t="s">
        <v>111</v>
      </c>
      <c s="34" t="s">
        <v>173</v>
      </c>
      <c s="35" t="s">
        <v>51</v>
      </c>
      <c s="6" t="s">
        <v>174</v>
      </c>
      <c s="36" t="s">
        <v>75</v>
      </c>
      <c s="37">
        <v>105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94</v>
      </c>
    </row>
    <row r="62" spans="1:5" ht="12.75">
      <c r="A62" s="35" t="s">
        <v>57</v>
      </c>
      <c r="E62" s="40" t="s">
        <v>51</v>
      </c>
    </row>
    <row r="63" spans="1:5" ht="165.75">
      <c r="A63" t="s">
        <v>59</v>
      </c>
      <c r="E63" s="39" t="s">
        <v>172</v>
      </c>
    </row>
    <row r="64" spans="1:16" ht="12.75">
      <c r="A64" t="s">
        <v>48</v>
      </c>
      <c s="34" t="s">
        <v>115</v>
      </c>
      <c s="34" t="s">
        <v>175</v>
      </c>
      <c s="35" t="s">
        <v>51</v>
      </c>
      <c s="6" t="s">
        <v>176</v>
      </c>
      <c s="36" t="s">
        <v>177</v>
      </c>
      <c s="37">
        <v>94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94</v>
      </c>
    </row>
    <row r="66" spans="1:5" ht="12.75">
      <c r="A66" s="35" t="s">
        <v>57</v>
      </c>
      <c r="E66" s="40" t="s">
        <v>51</v>
      </c>
    </row>
    <row r="67" spans="1:5" ht="38.25">
      <c r="A67" t="s">
        <v>59</v>
      </c>
      <c r="E67" s="39" t="s">
        <v>178</v>
      </c>
    </row>
    <row r="68" spans="1:16" ht="12.75">
      <c r="A68" t="s">
        <v>48</v>
      </c>
      <c s="34" t="s">
        <v>120</v>
      </c>
      <c s="34" t="s">
        <v>179</v>
      </c>
      <c s="35" t="s">
        <v>51</v>
      </c>
      <c s="6" t="s">
        <v>180</v>
      </c>
      <c s="36" t="s">
        <v>109</v>
      </c>
      <c s="37">
        <v>360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94</v>
      </c>
    </row>
    <row r="70" spans="1:5" ht="12.75">
      <c r="A70" s="35" t="s">
        <v>57</v>
      </c>
      <c r="E70" s="40" t="s">
        <v>51</v>
      </c>
    </row>
    <row r="71" spans="1:5" ht="51">
      <c r="A71" t="s">
        <v>59</v>
      </c>
      <c r="E71" s="39" t="s">
        <v>181</v>
      </c>
    </row>
    <row r="72" spans="1:16" ht="12.75">
      <c r="A72" t="s">
        <v>48</v>
      </c>
      <c s="34" t="s">
        <v>182</v>
      </c>
      <c s="34" t="s">
        <v>183</v>
      </c>
      <c s="35" t="s">
        <v>51</v>
      </c>
      <c s="6" t="s">
        <v>184</v>
      </c>
      <c s="36" t="s">
        <v>109</v>
      </c>
      <c s="37">
        <v>720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94</v>
      </c>
    </row>
    <row r="74" spans="1:5" ht="12.75">
      <c r="A74" s="35" t="s">
        <v>57</v>
      </c>
      <c r="E74" s="40" t="s">
        <v>51</v>
      </c>
    </row>
    <row r="75" spans="1:5" ht="102">
      <c r="A75" t="s">
        <v>59</v>
      </c>
      <c r="E75" s="39" t="s">
        <v>185</v>
      </c>
    </row>
    <row r="76" spans="1:13" ht="12.75">
      <c r="A76" t="s">
        <v>45</v>
      </c>
      <c r="C76" s="31" t="s">
        <v>64</v>
      </c>
      <c r="E76" s="33" t="s">
        <v>65</v>
      </c>
      <c r="J76" s="32">
        <f>0</f>
      </c>
      <c s="32">
        <f>0</f>
      </c>
      <c s="32">
        <f>0+L77+L81</f>
      </c>
      <c s="32">
        <f>0+M77+M81</f>
      </c>
    </row>
    <row r="77" spans="1:16" ht="25.5">
      <c r="A77" t="s">
        <v>48</v>
      </c>
      <c s="34" t="s">
        <v>186</v>
      </c>
      <c s="34" t="s">
        <v>187</v>
      </c>
      <c s="35" t="s">
        <v>51</v>
      </c>
      <c s="6" t="s">
        <v>188</v>
      </c>
      <c s="36" t="s">
        <v>69</v>
      </c>
      <c s="37">
        <v>157.5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189</v>
      </c>
    </row>
    <row r="79" spans="1:5" ht="12.75">
      <c r="A79" s="35" t="s">
        <v>57</v>
      </c>
      <c r="E79" s="40" t="s">
        <v>94</v>
      </c>
    </row>
    <row r="80" spans="1:5" ht="280.5">
      <c r="A80" t="s">
        <v>59</v>
      </c>
      <c r="E80" s="39" t="s">
        <v>190</v>
      </c>
    </row>
    <row r="81" spans="1:16" ht="12.75">
      <c r="A81" t="s">
        <v>48</v>
      </c>
      <c s="34" t="s">
        <v>191</v>
      </c>
      <c s="34" t="s">
        <v>192</v>
      </c>
      <c s="35" t="s">
        <v>51</v>
      </c>
      <c s="6" t="s">
        <v>193</v>
      </c>
      <c s="36" t="s">
        <v>109</v>
      </c>
      <c s="37">
        <v>675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94</v>
      </c>
    </row>
    <row r="83" spans="1:5" ht="12.75">
      <c r="A83" s="35" t="s">
        <v>57</v>
      </c>
      <c r="E83" s="40" t="s">
        <v>51</v>
      </c>
    </row>
    <row r="84" spans="1:5" ht="178.5">
      <c r="A84" t="s">
        <v>59</v>
      </c>
      <c r="E84" s="39" t="s">
        <v>194</v>
      </c>
    </row>
    <row r="85" spans="1:13" ht="12.75">
      <c r="A85" t="s">
        <v>45</v>
      </c>
      <c r="C85" s="31" t="s">
        <v>91</v>
      </c>
      <c r="E85" s="33" t="s">
        <v>195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48</v>
      </c>
      <c s="34" t="s">
        <v>196</v>
      </c>
      <c s="34" t="s">
        <v>197</v>
      </c>
      <c s="35" t="s">
        <v>51</v>
      </c>
      <c s="6" t="s">
        <v>198</v>
      </c>
      <c s="36" t="s">
        <v>75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94</v>
      </c>
    </row>
    <row r="88" spans="1:5" ht="12.75">
      <c r="A88" s="35" t="s">
        <v>57</v>
      </c>
      <c r="E88" s="40" t="s">
        <v>199</v>
      </c>
    </row>
    <row r="89" spans="1:5" ht="255">
      <c r="A89" t="s">
        <v>59</v>
      </c>
      <c r="E89" s="39" t="s">
        <v>200</v>
      </c>
    </row>
    <row r="90" spans="1:16" ht="12.75">
      <c r="A90" t="s">
        <v>48</v>
      </c>
      <c s="34" t="s">
        <v>201</v>
      </c>
      <c s="34" t="s">
        <v>202</v>
      </c>
      <c s="35" t="s">
        <v>51</v>
      </c>
      <c s="6" t="s">
        <v>203</v>
      </c>
      <c s="36" t="s">
        <v>85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94</v>
      </c>
    </row>
    <row r="92" spans="1:5" ht="12.75">
      <c r="A92" s="35" t="s">
        <v>57</v>
      </c>
      <c r="E92" s="40" t="s">
        <v>51</v>
      </c>
    </row>
    <row r="93" spans="1:5" ht="89.25">
      <c r="A93" t="s">
        <v>59</v>
      </c>
      <c r="E93" s="39" t="s">
        <v>204</v>
      </c>
    </row>
    <row r="94" spans="1:13" ht="12.75">
      <c r="A94" t="s">
        <v>45</v>
      </c>
      <c r="C94" s="31" t="s">
        <v>89</v>
      </c>
      <c r="E94" s="33" t="s">
        <v>90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205</v>
      </c>
      <c s="34" t="s">
        <v>206</v>
      </c>
      <c s="35" t="s">
        <v>51</v>
      </c>
      <c s="6" t="s">
        <v>207</v>
      </c>
      <c s="36" t="s">
        <v>75</v>
      </c>
      <c s="37">
        <v>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71</v>
      </c>
    </row>
    <row r="98" spans="1:5" ht="89.25">
      <c r="A98" t="s">
        <v>59</v>
      </c>
      <c r="E98" s="39" t="s">
        <v>208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209</v>
      </c>
      <c r="E4" s="26" t="s">
        <v>210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213</v>
      </c>
      <c r="E8" s="30" t="s">
        <v>212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214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215</v>
      </c>
      <c s="35" t="s">
        <v>51</v>
      </c>
      <c s="6" t="s">
        <v>216</v>
      </c>
      <c s="36" t="s">
        <v>217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218</v>
      </c>
      <c>
        <f>(M10*21)/100</f>
      </c>
      <c t="s">
        <v>26</v>
      </c>
    </row>
    <row r="11" spans="1:5" ht="12.75">
      <c r="A11" s="35" t="s">
        <v>55</v>
      </c>
      <c r="E11" s="39" t="s">
        <v>219</v>
      </c>
    </row>
    <row r="12" spans="1:5" ht="12.75">
      <c r="A12" s="35" t="s">
        <v>57</v>
      </c>
      <c r="E12" s="40" t="s">
        <v>220</v>
      </c>
    </row>
    <row r="13" spans="1:5" ht="89.25">
      <c r="A13" t="s">
        <v>59</v>
      </c>
      <c r="E13" s="39" t="s">
        <v>221</v>
      </c>
    </row>
    <row r="14" spans="1:16" ht="12.75">
      <c r="A14" t="s">
        <v>48</v>
      </c>
      <c s="34" t="s">
        <v>26</v>
      </c>
      <c s="34" t="s">
        <v>222</v>
      </c>
      <c s="35" t="s">
        <v>51</v>
      </c>
      <c s="6" t="s">
        <v>223</v>
      </c>
      <c s="36" t="s">
        <v>217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218</v>
      </c>
      <c>
        <f>(M14*21)/100</f>
      </c>
      <c t="s">
        <v>26</v>
      </c>
    </row>
    <row r="15" spans="1:5" ht="12.75">
      <c r="A15" s="35" t="s">
        <v>55</v>
      </c>
      <c r="E15" s="39" t="s">
        <v>224</v>
      </c>
    </row>
    <row r="16" spans="1:5" ht="12.75">
      <c r="A16" s="35" t="s">
        <v>57</v>
      </c>
      <c r="E16" s="40" t="s">
        <v>220</v>
      </c>
    </row>
    <row r="17" spans="1:5" ht="102">
      <c r="A17" t="s">
        <v>59</v>
      </c>
      <c r="E17" s="39" t="s">
        <v>225</v>
      </c>
    </row>
    <row r="18" spans="1:16" ht="12.75">
      <c r="A18" t="s">
        <v>48</v>
      </c>
      <c s="34" t="s">
        <v>25</v>
      </c>
      <c s="34" t="s">
        <v>226</v>
      </c>
      <c s="35" t="s">
        <v>51</v>
      </c>
      <c s="6" t="s">
        <v>227</v>
      </c>
      <c s="36" t="s">
        <v>217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218</v>
      </c>
      <c>
        <f>(M18*21)/100</f>
      </c>
      <c t="s">
        <v>26</v>
      </c>
    </row>
    <row r="19" spans="1:5" ht="12.75">
      <c r="A19" s="35" t="s">
        <v>55</v>
      </c>
      <c r="E19" s="39" t="s">
        <v>228</v>
      </c>
    </row>
    <row r="20" spans="1:5" ht="12.75">
      <c r="A20" s="35" t="s">
        <v>57</v>
      </c>
      <c r="E20" s="40" t="s">
        <v>220</v>
      </c>
    </row>
    <row r="21" spans="1:5" ht="38.25">
      <c r="A21" t="s">
        <v>59</v>
      </c>
      <c r="E21" s="39" t="s">
        <v>229</v>
      </c>
    </row>
    <row r="22" spans="1:13" ht="12.75">
      <c r="A22" t="s">
        <v>45</v>
      </c>
      <c r="C22" s="31" t="s">
        <v>26</v>
      </c>
      <c r="E22" s="33" t="s">
        <v>230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231</v>
      </c>
      <c s="35" t="s">
        <v>51</v>
      </c>
      <c s="6" t="s">
        <v>232</v>
      </c>
      <c s="36" t="s">
        <v>217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218</v>
      </c>
      <c>
        <f>(M23*21)/100</f>
      </c>
      <c t="s">
        <v>26</v>
      </c>
    </row>
    <row r="24" spans="1:5" ht="12.75">
      <c r="A24" s="35" t="s">
        <v>55</v>
      </c>
      <c r="E24" s="39" t="s">
        <v>233</v>
      </c>
    </row>
    <row r="25" spans="1:5" ht="12.75">
      <c r="A25" s="35" t="s">
        <v>57</v>
      </c>
      <c r="E25" s="40" t="s">
        <v>220</v>
      </c>
    </row>
    <row r="26" spans="1:5" ht="89.25">
      <c r="A26" t="s">
        <v>59</v>
      </c>
      <c r="E26" s="39" t="s">
        <v>234</v>
      </c>
    </row>
    <row r="27" spans="1:16" ht="12.75">
      <c r="A27" t="s">
        <v>48</v>
      </c>
      <c s="34" t="s">
        <v>64</v>
      </c>
      <c s="34" t="s">
        <v>235</v>
      </c>
      <c s="35" t="s">
        <v>51</v>
      </c>
      <c s="6" t="s">
        <v>236</v>
      </c>
      <c s="36" t="s">
        <v>217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218</v>
      </c>
      <c>
        <f>(M27*21)/100</f>
      </c>
      <c t="s">
        <v>26</v>
      </c>
    </row>
    <row r="28" spans="1:5" ht="12.75">
      <c r="A28" s="35" t="s">
        <v>55</v>
      </c>
      <c r="E28" s="39" t="s">
        <v>237</v>
      </c>
    </row>
    <row r="29" spans="1:5" ht="12.75">
      <c r="A29" s="35" t="s">
        <v>57</v>
      </c>
      <c r="E29" s="40" t="s">
        <v>220</v>
      </c>
    </row>
    <row r="30" spans="1:5" ht="76.5">
      <c r="A30" t="s">
        <v>59</v>
      </c>
      <c r="E30" s="39" t="s">
        <v>238</v>
      </c>
    </row>
    <row r="31" spans="1:16" ht="12.75">
      <c r="A31" t="s">
        <v>48</v>
      </c>
      <c s="34" t="s">
        <v>77</v>
      </c>
      <c s="34" t="s">
        <v>239</v>
      </c>
      <c s="35" t="s">
        <v>51</v>
      </c>
      <c s="6" t="s">
        <v>240</v>
      </c>
      <c s="36" t="s">
        <v>217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218</v>
      </c>
      <c>
        <f>(M31*21)/100</f>
      </c>
      <c t="s">
        <v>26</v>
      </c>
    </row>
    <row r="32" spans="1:5" ht="12.75">
      <c r="A32" s="35" t="s">
        <v>55</v>
      </c>
      <c r="E32" s="39" t="s">
        <v>241</v>
      </c>
    </row>
    <row r="33" spans="1:5" ht="12.75">
      <c r="A33" s="35" t="s">
        <v>57</v>
      </c>
      <c r="E33" s="40" t="s">
        <v>242</v>
      </c>
    </row>
    <row r="34" spans="1:5" ht="25.5">
      <c r="A34" t="s">
        <v>59</v>
      </c>
      <c r="E34" s="39" t="s">
        <v>243</v>
      </c>
    </row>
    <row r="35" spans="1:16" ht="12.75">
      <c r="A35" t="s">
        <v>48</v>
      </c>
      <c s="34" t="s">
        <v>82</v>
      </c>
      <c s="34" t="s">
        <v>244</v>
      </c>
      <c s="35" t="s">
        <v>51</v>
      </c>
      <c s="6" t="s">
        <v>245</v>
      </c>
      <c s="36" t="s">
        <v>217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218</v>
      </c>
      <c>
        <f>(M35*21)/100</f>
      </c>
      <c t="s">
        <v>26</v>
      </c>
    </row>
    <row r="36" spans="1:5" ht="12.75">
      <c r="A36" s="35" t="s">
        <v>55</v>
      </c>
      <c r="E36" s="39" t="s">
        <v>246</v>
      </c>
    </row>
    <row r="37" spans="1:5" ht="12.75">
      <c r="A37" s="35" t="s">
        <v>57</v>
      </c>
      <c r="E37" s="40" t="s">
        <v>220</v>
      </c>
    </row>
    <row r="38" spans="1:5" ht="12.75">
      <c r="A38" t="s">
        <v>59</v>
      </c>
      <c r="E38" s="39" t="s">
        <v>247</v>
      </c>
    </row>
    <row r="39" spans="1:16" ht="12.75">
      <c r="A39" t="s">
        <v>48</v>
      </c>
      <c s="34" t="s">
        <v>91</v>
      </c>
      <c s="34" t="s">
        <v>248</v>
      </c>
      <c s="35" t="s">
        <v>51</v>
      </c>
      <c s="6" t="s">
        <v>249</v>
      </c>
      <c s="36" t="s">
        <v>217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218</v>
      </c>
      <c>
        <f>(M39*21)/100</f>
      </c>
      <c t="s">
        <v>26</v>
      </c>
    </row>
    <row r="40" spans="1:5" ht="12.75">
      <c r="A40" s="35" t="s">
        <v>55</v>
      </c>
      <c r="E40" s="39" t="s">
        <v>246</v>
      </c>
    </row>
    <row r="41" spans="1:5" ht="12.75">
      <c r="A41" s="35" t="s">
        <v>57</v>
      </c>
      <c r="E41" s="40" t="s">
        <v>220</v>
      </c>
    </row>
    <row r="42" spans="1:5" ht="25.5">
      <c r="A42" t="s">
        <v>59</v>
      </c>
      <c r="E42" s="39" t="s">
        <v>250</v>
      </c>
    </row>
    <row r="43" spans="1:16" ht="12.75">
      <c r="A43" t="s">
        <v>48</v>
      </c>
      <c s="34" t="s">
        <v>89</v>
      </c>
      <c s="34" t="s">
        <v>251</v>
      </c>
      <c s="35" t="s">
        <v>51</v>
      </c>
      <c s="6" t="s">
        <v>252</v>
      </c>
      <c s="36" t="s">
        <v>217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218</v>
      </c>
      <c>
        <f>(M43*21)/100</f>
      </c>
      <c t="s">
        <v>26</v>
      </c>
    </row>
    <row r="44" spans="1:5" ht="12.75">
      <c r="A44" s="35" t="s">
        <v>55</v>
      </c>
      <c r="E44" s="39" t="s">
        <v>246</v>
      </c>
    </row>
    <row r="45" spans="1:5" ht="12.75">
      <c r="A45" s="35" t="s">
        <v>57</v>
      </c>
      <c r="E45" s="40" t="s">
        <v>220</v>
      </c>
    </row>
    <row r="46" spans="1:5" ht="12.75">
      <c r="A46" t="s">
        <v>59</v>
      </c>
      <c r="E46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